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IU-NI.CLI\val2024\Withdrawal\WL worksheet\"/>
    </mc:Choice>
  </mc:AlternateContent>
  <xr:revisionPtr revIDLastSave="0" documentId="13_ncr:1_{7FD20353-1295-4173-837B-D3D8A37D387B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Calculation" sheetId="1" r:id="rId1"/>
  </sheets>
  <definedNames>
    <definedName name="_xlnm.Print_Area" localSheetId="0">Calculation!$A$1:$K$43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2" i="1"/>
  <c r="D7" i="1" l="1"/>
  <c r="F31" i="1" l="1"/>
  <c r="G31" i="1" s="1"/>
  <c r="F30" i="1"/>
  <c r="G30" i="1" s="1"/>
  <c r="F29" i="1" l="1"/>
  <c r="G29" i="1" s="1"/>
  <c r="F28" i="1" l="1"/>
  <c r="G28" i="1" s="1"/>
  <c r="F27" i="1"/>
  <c r="G27" i="1" s="1"/>
  <c r="F26" i="1"/>
  <c r="G26" i="1" s="1"/>
  <c r="F25" i="1" l="1"/>
  <c r="G25" i="1" s="1"/>
  <c r="F24" i="1" l="1"/>
  <c r="G24" i="1" s="1"/>
  <c r="F23" i="1"/>
  <c r="G23" i="1" s="1"/>
  <c r="F20" i="1" l="1"/>
  <c r="G20" i="1" s="1"/>
  <c r="F16" i="1"/>
  <c r="G16" i="1" s="1"/>
  <c r="F19" i="1"/>
  <c r="G19" i="1" s="1"/>
  <c r="F12" i="1"/>
  <c r="G12" i="1" s="1"/>
  <c r="F15" i="1"/>
  <c r="G15" i="1" s="1"/>
  <c r="F22" i="1"/>
  <c r="G22" i="1" s="1"/>
  <c r="F18" i="1"/>
  <c r="G18" i="1" s="1"/>
  <c r="F14" i="1"/>
  <c r="G14" i="1" s="1"/>
  <c r="F21" i="1"/>
  <c r="G21" i="1" s="1"/>
  <c r="F17" i="1"/>
  <c r="G17" i="1" s="1"/>
  <c r="F13" i="1"/>
  <c r="G13" i="1" s="1"/>
  <c r="G35" i="1" l="1"/>
  <c r="G37" i="1" l="1"/>
  <c r="G38" i="1" s="1"/>
</calcChain>
</file>

<file path=xl/sharedStrings.xml><?xml version="1.0" encoding="utf-8"?>
<sst xmlns="http://schemas.openxmlformats.org/spreadsheetml/2006/main" count="30" uniqueCount="29">
  <si>
    <t>Contributions</t>
  </si>
  <si>
    <t>SEIU NATIONAL INDUSTRY PENSION FUND</t>
  </si>
  <si>
    <t>[Employer Name]</t>
  </si>
  <si>
    <t>[Employer Number]</t>
  </si>
  <si>
    <t>Year</t>
  </si>
  <si>
    <t>5-Year Total</t>
  </si>
  <si>
    <t xml:space="preserve">Employer:   </t>
  </si>
  <si>
    <t xml:space="preserve">Employer Number:   </t>
  </si>
  <si>
    <t xml:space="preserve">Withdrawal year:   </t>
  </si>
  <si>
    <t>Deductible amount:</t>
  </si>
  <si>
    <t>Allocable Unfunded Vested Liability:</t>
  </si>
  <si>
    <t>Gross allocated liability:</t>
  </si>
  <si>
    <r>
      <rPr>
        <b/>
        <i/>
        <sz val="10"/>
        <rFont val="Arial"/>
        <family val="2"/>
      </rPr>
      <t>De minimis</t>
    </r>
    <r>
      <rPr>
        <b/>
        <sz val="10"/>
        <rFont val="Arial"/>
        <family val="2"/>
      </rPr>
      <t xml:space="preserve"> amount:</t>
    </r>
  </si>
  <si>
    <t>Plan Inputs</t>
  </si>
  <si>
    <t>Basic Pool</t>
  </si>
  <si>
    <t>Reallocated Pool</t>
  </si>
  <si>
    <t>Affected Benefits Pool</t>
  </si>
  <si>
    <t>Results</t>
  </si>
  <si>
    <t>*</t>
  </si>
  <si>
    <t>Calculate 5-Year Employer</t>
  </si>
  <si>
    <r>
      <t>5-Year Plan Contributions</t>
    </r>
    <r>
      <rPr>
        <sz val="11"/>
        <color rgb="FFFF0000"/>
        <rFont val="Arial"/>
        <family val="2"/>
      </rPr>
      <t>*</t>
    </r>
  </si>
  <si>
    <r>
      <t>Contributions</t>
    </r>
    <r>
      <rPr>
        <b/>
        <sz val="10"/>
        <color rgb="FFFF0000"/>
        <rFont val="Arial"/>
        <family val="2"/>
      </rPr>
      <t>*</t>
    </r>
  </si>
  <si>
    <t xml:space="preserve">Calculation type:   </t>
  </si>
  <si>
    <t>5-Year Employer Contributions</t>
  </si>
  <si>
    <t>Liability Allocated</t>
  </si>
  <si>
    <t>made pursuant to supplemental contribution rate increases effective after December 31, 2014</t>
  </si>
  <si>
    <t xml:space="preserve">Enter contributions obligated to be made. For Plan Years beginning on or after January 1, 2015, exclude contributions </t>
  </si>
  <si>
    <t>DETERMINATION OF EMPLOYER WITHDRAWAL LIABILITY - FOR 2024 WITHDRAWALS</t>
  </si>
  <si>
    <t>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</si>
</sst>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3"/>
      <name val="Arial"/>
      <family val="2"/>
    </font>
    <font>
      <b/>
      <sz val="10"/>
      <color rgb="FF3F3F3F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4" applyNumberFormat="0" applyAlignment="0" applyProtection="0"/>
    <xf numFmtId="0" fontId="2" fillId="3" borderId="0" applyNumberFormat="0" applyBorder="0" applyAlignment="0" applyProtection="0"/>
  </cellStyleXfs>
  <cellXfs count="60">
    <xf numFmtId="0" fontId="0" fillId="0" borderId="0" xfId="0"/>
    <xf numFmtId="43" fontId="5" fillId="0" borderId="0" xfId="1" applyFont="1"/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8" xfId="0" applyFont="1" applyFill="1" applyBorder="1"/>
    <xf numFmtId="0" fontId="3" fillId="0" borderId="9" xfId="0" applyFont="1" applyFill="1" applyBorder="1"/>
    <xf numFmtId="43" fontId="3" fillId="0" borderId="0" xfId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4" fontId="3" fillId="0" borderId="8" xfId="0" applyNumberFormat="1" applyFont="1" applyFill="1" applyBorder="1"/>
    <xf numFmtId="164" fontId="3" fillId="0" borderId="0" xfId="0" applyNumberFormat="1" applyFont="1" applyFill="1" applyBorder="1"/>
    <xf numFmtId="164" fontId="3" fillId="0" borderId="9" xfId="0" applyNumberFormat="1" applyFont="1" applyFill="1" applyBorder="1"/>
    <xf numFmtId="0" fontId="5" fillId="0" borderId="0" xfId="0" applyFont="1"/>
    <xf numFmtId="164" fontId="3" fillId="0" borderId="10" xfId="0" quotePrefix="1" applyNumberFormat="1" applyFont="1" applyFill="1" applyBorder="1" applyAlignment="1">
      <alignment horizontal="left"/>
    </xf>
    <xf numFmtId="164" fontId="3" fillId="0" borderId="1" xfId="0" quotePrefix="1" applyNumberFormat="1" applyFont="1" applyFill="1" applyBorder="1" applyAlignment="1">
      <alignment horizontal="left"/>
    </xf>
    <xf numFmtId="164" fontId="3" fillId="0" borderId="11" xfId="0" quotePrefix="1" applyNumberFormat="1" applyFont="1" applyFill="1" applyBorder="1" applyAlignment="1">
      <alignment horizontal="left"/>
    </xf>
    <xf numFmtId="0" fontId="6" fillId="0" borderId="0" xfId="3" applyAlignment="1">
      <alignment horizontal="center"/>
    </xf>
    <xf numFmtId="0" fontId="6" fillId="0" borderId="0" xfId="3" applyAlignment="1">
      <alignment horizontal="right"/>
    </xf>
    <xf numFmtId="43" fontId="6" fillId="0" borderId="0" xfId="2" applyNumberFormat="1" applyBorder="1"/>
    <xf numFmtId="0" fontId="5" fillId="0" borderId="8" xfId="0" applyFont="1" applyFill="1" applyBorder="1" applyAlignment="1">
      <alignment horizontal="center"/>
    </xf>
    <xf numFmtId="0" fontId="6" fillId="0" borderId="0" xfId="3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3" fontId="3" fillId="0" borderId="0" xfId="0" applyNumberFormat="1" applyFont="1"/>
    <xf numFmtId="3" fontId="3" fillId="0" borderId="9" xfId="0" applyNumberFormat="1" applyFont="1" applyFill="1" applyBorder="1"/>
    <xf numFmtId="164" fontId="3" fillId="0" borderId="0" xfId="1" applyNumberFormat="1" applyFont="1" applyAlignment="1">
      <alignment horizontal="right"/>
    </xf>
    <xf numFmtId="164" fontId="7" fillId="2" borderId="4" xfId="4" applyNumberFormat="1" applyAlignment="1">
      <alignment horizontal="right"/>
    </xf>
    <xf numFmtId="0" fontId="9" fillId="0" borderId="0" xfId="0" applyFont="1"/>
    <xf numFmtId="164" fontId="3" fillId="0" borderId="0" xfId="1" applyNumberFormat="1" applyFont="1"/>
    <xf numFmtId="3" fontId="2" fillId="3" borderId="3" xfId="5" applyNumberFormat="1" applyBorder="1"/>
    <xf numFmtId="3" fontId="2" fillId="3" borderId="3" xfId="5" applyNumberFormat="1" applyBorder="1" applyAlignment="1">
      <alignment horizontal="right"/>
    </xf>
    <xf numFmtId="164" fontId="2" fillId="0" borderId="14" xfId="5" applyNumberFormat="1" applyFill="1" applyBorder="1" applyAlignment="1">
      <alignment horizontal="right"/>
    </xf>
    <xf numFmtId="164" fontId="2" fillId="0" borderId="0" xfId="5" applyNumberFormat="1" applyFill="1" applyBorder="1" applyAlignment="1">
      <alignment horizontal="center"/>
    </xf>
    <xf numFmtId="164" fontId="2" fillId="0" borderId="0" xfId="5" applyNumberFormat="1" applyFill="1" applyBorder="1"/>
    <xf numFmtId="164" fontId="2" fillId="0" borderId="0" xfId="5" applyNumberFormat="1" applyFill="1" applyBorder="1" applyAlignment="1"/>
    <xf numFmtId="164" fontId="2" fillId="0" borderId="0" xfId="5" applyNumberFormat="1" applyFill="1" applyBorder="1" applyAlignment="1">
      <alignment horizontal="right"/>
    </xf>
    <xf numFmtId="0" fontId="2" fillId="3" borderId="16" xfId="5" applyBorder="1" applyAlignment="1">
      <alignment horizontal="left"/>
    </xf>
    <xf numFmtId="0" fontId="2" fillId="3" borderId="15" xfId="5" applyBorder="1" applyAlignment="1">
      <alignment horizontal="left"/>
    </xf>
    <xf numFmtId="0" fontId="2" fillId="3" borderId="17" xfId="5" applyBorder="1" applyAlignment="1">
      <alignment horizontal="left"/>
    </xf>
    <xf numFmtId="0" fontId="2" fillId="0" borderId="3" xfId="5" applyFill="1" applyBorder="1" applyAlignment="1">
      <alignment horizontal="center"/>
    </xf>
    <xf numFmtId="43" fontId="6" fillId="0" borderId="2" xfId="2" applyNumberFormat="1" applyAlignment="1">
      <alignment horizontal="center" wrapText="1"/>
    </xf>
    <xf numFmtId="0" fontId="6" fillId="0" borderId="2" xfId="2" applyAlignment="1">
      <alignment horizontal="center" wrapText="1"/>
    </xf>
    <xf numFmtId="4" fontId="6" fillId="0" borderId="2" xfId="2" applyNumberFormat="1" applyAlignment="1">
      <alignment horizontal="center" wrapText="1"/>
    </xf>
    <xf numFmtId="0" fontId="6" fillId="0" borderId="2" xfId="2" applyAlignment="1">
      <alignment horizontal="centerContinuous"/>
    </xf>
    <xf numFmtId="0" fontId="5" fillId="0" borderId="18" xfId="0" applyFont="1" applyBorder="1" applyAlignment="1">
      <alignment horizontal="center"/>
    </xf>
    <xf numFmtId="0" fontId="1" fillId="3" borderId="3" xfId="5" applyFont="1" applyBorder="1" applyAlignment="1">
      <alignment horizontal="left"/>
    </xf>
    <xf numFmtId="0" fontId="6" fillId="0" borderId="12" xfId="2" applyFill="1" applyBorder="1" applyAlignment="1">
      <alignment horizontal="center"/>
    </xf>
    <xf numFmtId="0" fontId="6" fillId="0" borderId="2" xfId="2" applyFill="1" applyBorder="1" applyAlignment="1">
      <alignment horizontal="center"/>
    </xf>
    <xf numFmtId="0" fontId="6" fillId="0" borderId="13" xfId="2" applyFill="1" applyBorder="1" applyAlignment="1">
      <alignment horizontal="center"/>
    </xf>
    <xf numFmtId="0" fontId="6" fillId="0" borderId="2" xfId="2" applyAlignment="1">
      <alignment horizontal="center"/>
    </xf>
    <xf numFmtId="0" fontId="6" fillId="0" borderId="5" xfId="3" applyFill="1" applyBorder="1" applyAlignment="1">
      <alignment horizontal="center"/>
    </xf>
    <xf numFmtId="0" fontId="6" fillId="0" borderId="6" xfId="3" applyFill="1" applyBorder="1" applyAlignment="1">
      <alignment horizontal="center"/>
    </xf>
    <xf numFmtId="0" fontId="6" fillId="0" borderId="7" xfId="3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</cellXfs>
  <cellStyles count="6">
    <cellStyle name="20% - Accent6" xfId="5" builtinId="50"/>
    <cellStyle name="Comma" xfId="1" builtinId="3"/>
    <cellStyle name="Heading 3" xfId="2" builtinId="18"/>
    <cellStyle name="Heading 4" xfId="3" builtinId="19"/>
    <cellStyle name="Normal" xfId="0" builtinId="0"/>
    <cellStyle name="Output" xfId="4" builtinId="21"/>
  </cellStyles>
  <dxfs count="0"/>
  <tableStyles count="1" defaultTableStyle="TableStyleMedium9" defaultPivotStyle="PivotStyleLight16">
    <tableStyle name="Invisible" pivot="0" table="0" count="0" xr9:uid="{D93014A9-DF74-4A04-BE3F-74ACA2083D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Normal="100" workbookViewId="0">
      <selection activeCell="D6" sqref="D6"/>
    </sheetView>
  </sheetViews>
  <sheetFormatPr defaultColWidth="9.1796875" defaultRowHeight="13" x14ac:dyDescent="0.3"/>
  <cols>
    <col min="1" max="1" width="6.54296875" style="5" customWidth="1"/>
    <col min="2" max="2" width="18.7265625" style="6" customWidth="1"/>
    <col min="3" max="3" width="16" style="6" customWidth="1"/>
    <col min="4" max="4" width="16.26953125" style="7" customWidth="1"/>
    <col min="5" max="5" width="18.26953125" style="7" customWidth="1"/>
    <col min="6" max="6" width="19.26953125" style="7" customWidth="1"/>
    <col min="7" max="7" width="16" style="7" customWidth="1"/>
    <col min="8" max="8" width="3.81640625" style="7" customWidth="1"/>
    <col min="9" max="9" width="9.1796875" style="7"/>
    <col min="10" max="10" width="19.26953125" style="7" customWidth="1"/>
    <col min="11" max="11" width="13.453125" style="7" bestFit="1" customWidth="1"/>
    <col min="12" max="13" width="9.1796875" style="7"/>
    <col min="14" max="14" width="11.7265625" style="7" customWidth="1"/>
    <col min="15" max="16384" width="9.1796875" style="7"/>
  </cols>
  <sheetData>
    <row r="1" spans="1:14" s="1" customFormat="1" ht="14" x14ac:dyDescent="0.3">
      <c r="A1" s="24" t="s">
        <v>1</v>
      </c>
    </row>
    <row r="2" spans="1:14" s="1" customFormat="1" ht="14" x14ac:dyDescent="0.3">
      <c r="A2" s="24" t="s">
        <v>27</v>
      </c>
    </row>
    <row r="4" spans="1:14" ht="14.5" thickBot="1" x14ac:dyDescent="0.35">
      <c r="B4" s="23" t="s">
        <v>6</v>
      </c>
      <c r="C4" s="42" t="s">
        <v>2</v>
      </c>
      <c r="D4" s="44"/>
      <c r="E4" s="44"/>
      <c r="F4" s="43"/>
      <c r="G4" s="8"/>
    </row>
    <row r="5" spans="1:14" ht="14" x14ac:dyDescent="0.3">
      <c r="B5" s="23" t="s">
        <v>7</v>
      </c>
      <c r="C5" s="51" t="s">
        <v>3</v>
      </c>
      <c r="G5" s="8"/>
      <c r="I5" s="56" t="s">
        <v>19</v>
      </c>
      <c r="J5" s="57"/>
      <c r="K5" s="58"/>
    </row>
    <row r="6" spans="1:14" ht="14.5" thickBot="1" x14ac:dyDescent="0.35">
      <c r="B6" s="23" t="s">
        <v>8</v>
      </c>
      <c r="C6" s="45">
        <v>2024</v>
      </c>
      <c r="E6" s="8"/>
      <c r="F6" s="8"/>
      <c r="G6" s="8"/>
      <c r="H6" s="2"/>
      <c r="I6" s="52" t="s">
        <v>0</v>
      </c>
      <c r="J6" s="53"/>
      <c r="K6" s="54"/>
    </row>
    <row r="7" spans="1:14" ht="14" x14ac:dyDescent="0.3">
      <c r="B7" s="23" t="s">
        <v>22</v>
      </c>
      <c r="C7" s="59" t="s">
        <v>28</v>
      </c>
      <c r="D7" s="33" t="str">
        <f>IF(AND(C6&lt;&gt;2024,YEAR(C6)&lt;&gt;2024), "ERROR: WITHDRAWAL MUST BE DURING 2024","")</f>
        <v/>
      </c>
      <c r="I7" s="25" t="s">
        <v>4</v>
      </c>
      <c r="J7" s="3" t="s">
        <v>21</v>
      </c>
      <c r="K7" s="4" t="s">
        <v>5</v>
      </c>
    </row>
    <row r="8" spans="1:14" x14ac:dyDescent="0.3">
      <c r="I8" s="9">
        <v>2000</v>
      </c>
      <c r="J8" s="35"/>
      <c r="K8" s="10"/>
    </row>
    <row r="9" spans="1:14" ht="14.5" thickBot="1" x14ac:dyDescent="0.35">
      <c r="B9" s="49" t="s">
        <v>13</v>
      </c>
      <c r="C9" s="49"/>
      <c r="D9" s="49"/>
      <c r="E9" s="49"/>
      <c r="I9" s="9">
        <v>2001</v>
      </c>
      <c r="J9" s="35"/>
      <c r="K9" s="10"/>
    </row>
    <row r="10" spans="1:14" ht="31.9" customHeight="1" thickBot="1" x14ac:dyDescent="0.35">
      <c r="A10" s="22"/>
      <c r="B10" s="46" t="s">
        <v>14</v>
      </c>
      <c r="C10" s="46" t="s">
        <v>15</v>
      </c>
      <c r="D10" s="47" t="s">
        <v>16</v>
      </c>
      <c r="E10" s="47" t="s">
        <v>20</v>
      </c>
      <c r="F10" s="47" t="s">
        <v>23</v>
      </c>
      <c r="G10" s="48" t="s">
        <v>24</v>
      </c>
      <c r="I10" s="9">
        <v>2002</v>
      </c>
      <c r="J10" s="35"/>
      <c r="K10" s="10"/>
    </row>
    <row r="11" spans="1:14" ht="14" x14ac:dyDescent="0.3">
      <c r="A11" s="22" t="s">
        <v>4</v>
      </c>
      <c r="I11" s="9">
        <v>2003</v>
      </c>
      <c r="J11" s="35"/>
      <c r="K11" s="30"/>
      <c r="M11" s="29"/>
    </row>
    <row r="12" spans="1:14" x14ac:dyDescent="0.3">
      <c r="A12" s="5">
        <v>2004</v>
      </c>
      <c r="B12" s="37">
        <v>6089682</v>
      </c>
      <c r="C12" s="40">
        <v>10075</v>
      </c>
      <c r="D12" s="38">
        <v>0</v>
      </c>
      <c r="E12" s="39">
        <v>162472680</v>
      </c>
      <c r="F12" s="34">
        <f t="shared" ref="F12:F29" si="0">K12</f>
        <v>0</v>
      </c>
      <c r="G12" s="31">
        <f t="shared" ref="G12:G27" si="1">(F12/E12)*(B12+C12+D12)</f>
        <v>0</v>
      </c>
      <c r="I12" s="9">
        <v>2004</v>
      </c>
      <c r="J12" s="36"/>
      <c r="K12" s="30">
        <f>SUM(J8:J12)</f>
        <v>0</v>
      </c>
      <c r="M12" s="29"/>
      <c r="N12" s="29"/>
    </row>
    <row r="13" spans="1:14" x14ac:dyDescent="0.3">
      <c r="A13" s="5">
        <v>2005</v>
      </c>
      <c r="B13" s="37">
        <v>814709</v>
      </c>
      <c r="C13" s="40">
        <v>33256</v>
      </c>
      <c r="D13" s="38">
        <v>0</v>
      </c>
      <c r="E13" s="39">
        <v>173635603</v>
      </c>
      <c r="F13" s="34">
        <f t="shared" si="0"/>
        <v>0</v>
      </c>
      <c r="G13" s="31">
        <f t="shared" si="1"/>
        <v>0</v>
      </c>
      <c r="I13" s="9">
        <v>2005</v>
      </c>
      <c r="J13" s="36"/>
      <c r="K13" s="30">
        <f t="shared" ref="K13:K31" si="2">SUM(J9:J13)</f>
        <v>0</v>
      </c>
      <c r="M13" s="29"/>
      <c r="N13" s="29"/>
    </row>
    <row r="14" spans="1:14" x14ac:dyDescent="0.3">
      <c r="A14" s="5">
        <v>2006</v>
      </c>
      <c r="B14" s="37">
        <v>-10469585</v>
      </c>
      <c r="C14" s="40">
        <v>46407</v>
      </c>
      <c r="D14" s="38">
        <v>0</v>
      </c>
      <c r="E14" s="39">
        <v>183095035</v>
      </c>
      <c r="F14" s="34">
        <f t="shared" si="0"/>
        <v>0</v>
      </c>
      <c r="G14" s="31">
        <f t="shared" si="1"/>
        <v>0</v>
      </c>
      <c r="I14" s="9">
        <v>2006</v>
      </c>
      <c r="J14" s="36"/>
      <c r="K14" s="30">
        <f t="shared" si="2"/>
        <v>0</v>
      </c>
      <c r="M14" s="29"/>
      <c r="N14" s="29"/>
    </row>
    <row r="15" spans="1:14" x14ac:dyDescent="0.3">
      <c r="A15" s="5">
        <v>2007</v>
      </c>
      <c r="B15" s="37">
        <v>11606894</v>
      </c>
      <c r="C15" s="40">
        <v>312134</v>
      </c>
      <c r="D15" s="38">
        <v>0</v>
      </c>
      <c r="E15" s="39">
        <v>191086522</v>
      </c>
      <c r="F15" s="34">
        <f t="shared" si="0"/>
        <v>0</v>
      </c>
      <c r="G15" s="31">
        <f t="shared" si="1"/>
        <v>0</v>
      </c>
      <c r="I15" s="9">
        <v>2007</v>
      </c>
      <c r="J15" s="36"/>
      <c r="K15" s="30">
        <f t="shared" si="2"/>
        <v>0</v>
      </c>
      <c r="M15" s="29"/>
      <c r="N15" s="29"/>
    </row>
    <row r="16" spans="1:14" x14ac:dyDescent="0.3">
      <c r="A16" s="5">
        <v>2008</v>
      </c>
      <c r="B16" s="37">
        <v>31461764</v>
      </c>
      <c r="C16" s="40">
        <v>1188491</v>
      </c>
      <c r="D16" s="38">
        <v>0</v>
      </c>
      <c r="E16" s="41">
        <v>198119385</v>
      </c>
      <c r="F16" s="34">
        <f t="shared" si="0"/>
        <v>0</v>
      </c>
      <c r="G16" s="31">
        <f t="shared" si="1"/>
        <v>0</v>
      </c>
      <c r="I16" s="9">
        <v>2008</v>
      </c>
      <c r="J16" s="36"/>
      <c r="K16" s="30">
        <f t="shared" si="2"/>
        <v>0</v>
      </c>
      <c r="M16" s="29"/>
      <c r="N16" s="29"/>
    </row>
    <row r="17" spans="1:14" x14ac:dyDescent="0.3">
      <c r="A17" s="5">
        <v>2009</v>
      </c>
      <c r="B17" s="37">
        <v>63733790</v>
      </c>
      <c r="C17" s="40">
        <v>325878</v>
      </c>
      <c r="D17" s="38">
        <v>0</v>
      </c>
      <c r="E17" s="39">
        <v>203044985</v>
      </c>
      <c r="F17" s="34">
        <f t="shared" si="0"/>
        <v>0</v>
      </c>
      <c r="G17" s="31">
        <f t="shared" si="1"/>
        <v>0</v>
      </c>
      <c r="I17" s="9">
        <v>2009</v>
      </c>
      <c r="J17" s="36"/>
      <c r="K17" s="30">
        <f t="shared" si="2"/>
        <v>0</v>
      </c>
      <c r="M17" s="29"/>
      <c r="N17" s="29"/>
    </row>
    <row r="18" spans="1:14" x14ac:dyDescent="0.3">
      <c r="A18" s="5">
        <v>2010</v>
      </c>
      <c r="B18" s="37">
        <v>23034844</v>
      </c>
      <c r="C18" s="41">
        <v>1843420</v>
      </c>
      <c r="D18" s="38">
        <v>0</v>
      </c>
      <c r="E18" s="39">
        <v>207848001</v>
      </c>
      <c r="F18" s="34">
        <f t="shared" si="0"/>
        <v>0</v>
      </c>
      <c r="G18" s="31">
        <f t="shared" si="1"/>
        <v>0</v>
      </c>
      <c r="I18" s="9">
        <v>2010</v>
      </c>
      <c r="J18" s="36"/>
      <c r="K18" s="30">
        <f t="shared" si="2"/>
        <v>0</v>
      </c>
      <c r="M18" s="29"/>
      <c r="N18" s="29"/>
    </row>
    <row r="19" spans="1:14" x14ac:dyDescent="0.3">
      <c r="A19" s="5">
        <v>2011</v>
      </c>
      <c r="B19" s="37">
        <v>75755014</v>
      </c>
      <c r="C19" s="41">
        <v>1071489</v>
      </c>
      <c r="D19" s="38">
        <v>0</v>
      </c>
      <c r="E19" s="39">
        <v>213718532</v>
      </c>
      <c r="F19" s="34">
        <f t="shared" si="0"/>
        <v>0</v>
      </c>
      <c r="G19" s="31">
        <f t="shared" si="1"/>
        <v>0</v>
      </c>
      <c r="I19" s="9">
        <v>2011</v>
      </c>
      <c r="J19" s="36"/>
      <c r="K19" s="30">
        <f t="shared" si="2"/>
        <v>0</v>
      </c>
      <c r="M19" s="29"/>
      <c r="N19" s="29"/>
    </row>
    <row r="20" spans="1:14" x14ac:dyDescent="0.3">
      <c r="A20" s="5">
        <v>2012</v>
      </c>
      <c r="B20" s="37">
        <v>45829177</v>
      </c>
      <c r="C20" s="41">
        <v>1706939</v>
      </c>
      <c r="D20" s="38">
        <v>0</v>
      </c>
      <c r="E20" s="39">
        <v>224568256</v>
      </c>
      <c r="F20" s="34">
        <f t="shared" si="0"/>
        <v>0</v>
      </c>
      <c r="G20" s="31">
        <f t="shared" si="1"/>
        <v>0</v>
      </c>
      <c r="I20" s="9">
        <v>2012</v>
      </c>
      <c r="J20" s="36"/>
      <c r="K20" s="30">
        <f t="shared" si="2"/>
        <v>0</v>
      </c>
      <c r="M20" s="29"/>
      <c r="N20" s="29"/>
    </row>
    <row r="21" spans="1:14" x14ac:dyDescent="0.3">
      <c r="A21" s="5">
        <v>2013</v>
      </c>
      <c r="B21" s="37">
        <v>23567140</v>
      </c>
      <c r="C21" s="41">
        <v>3007214</v>
      </c>
      <c r="D21" s="38">
        <v>0</v>
      </c>
      <c r="E21" s="39">
        <v>225996766</v>
      </c>
      <c r="F21" s="34">
        <f t="shared" si="0"/>
        <v>0</v>
      </c>
      <c r="G21" s="31">
        <f t="shared" si="1"/>
        <v>0</v>
      </c>
      <c r="I21" s="9">
        <v>2013</v>
      </c>
      <c r="J21" s="36"/>
      <c r="K21" s="30">
        <f t="shared" si="2"/>
        <v>0</v>
      </c>
      <c r="M21" s="29"/>
      <c r="N21" s="29"/>
    </row>
    <row r="22" spans="1:14" x14ac:dyDescent="0.3">
      <c r="A22" s="5">
        <v>2014</v>
      </c>
      <c r="B22" s="37">
        <v>53297151</v>
      </c>
      <c r="C22" s="41">
        <v>155267</v>
      </c>
      <c r="D22" s="39">
        <v>0</v>
      </c>
      <c r="E22" s="39">
        <v>247709038</v>
      </c>
      <c r="F22" s="34">
        <f t="shared" si="0"/>
        <v>0</v>
      </c>
      <c r="G22" s="31">
        <f t="shared" si="1"/>
        <v>0</v>
      </c>
      <c r="I22" s="9">
        <v>2014</v>
      </c>
      <c r="J22" s="35"/>
      <c r="K22" s="30">
        <f t="shared" si="2"/>
        <v>0</v>
      </c>
      <c r="M22" s="29"/>
      <c r="N22" s="29"/>
    </row>
    <row r="23" spans="1:14" x14ac:dyDescent="0.3">
      <c r="A23" s="5">
        <v>2015</v>
      </c>
      <c r="B23" s="37">
        <v>79905955</v>
      </c>
      <c r="C23" s="41">
        <v>2995345</v>
      </c>
      <c r="D23" s="39">
        <v>0</v>
      </c>
      <c r="E23" s="39">
        <v>267211928</v>
      </c>
      <c r="F23" s="34">
        <f t="shared" si="0"/>
        <v>0</v>
      </c>
      <c r="G23" s="31">
        <f t="shared" si="1"/>
        <v>0</v>
      </c>
      <c r="I23" s="9">
        <v>2015</v>
      </c>
      <c r="J23" s="35"/>
      <c r="K23" s="30">
        <f t="shared" si="2"/>
        <v>0</v>
      </c>
      <c r="M23" s="29"/>
      <c r="N23" s="29"/>
    </row>
    <row r="24" spans="1:14" x14ac:dyDescent="0.3">
      <c r="A24" s="5">
        <v>2016</v>
      </c>
      <c r="B24" s="37">
        <v>80887577</v>
      </c>
      <c r="C24" s="41">
        <v>1890240</v>
      </c>
      <c r="D24" s="39">
        <v>0</v>
      </c>
      <c r="E24" s="39">
        <v>285321630</v>
      </c>
      <c r="F24" s="34">
        <f t="shared" si="0"/>
        <v>0</v>
      </c>
      <c r="G24" s="31">
        <f t="shared" si="1"/>
        <v>0</v>
      </c>
      <c r="I24" s="9">
        <v>2016</v>
      </c>
      <c r="J24" s="35"/>
      <c r="K24" s="30">
        <f t="shared" si="2"/>
        <v>0</v>
      </c>
      <c r="M24" s="29"/>
      <c r="N24" s="29"/>
    </row>
    <row r="25" spans="1:14" x14ac:dyDescent="0.3">
      <c r="A25" s="50">
        <v>2017</v>
      </c>
      <c r="B25" s="41">
        <v>-1775036</v>
      </c>
      <c r="C25" s="41">
        <v>702470</v>
      </c>
      <c r="D25" s="39">
        <v>0</v>
      </c>
      <c r="E25" s="39">
        <v>300500965</v>
      </c>
      <c r="F25" s="34">
        <f t="shared" si="0"/>
        <v>0</v>
      </c>
      <c r="G25" s="31">
        <f t="shared" si="1"/>
        <v>0</v>
      </c>
      <c r="I25" s="9">
        <v>2017</v>
      </c>
      <c r="J25" s="35"/>
      <c r="K25" s="30">
        <f t="shared" si="2"/>
        <v>0</v>
      </c>
      <c r="M25" s="29"/>
      <c r="N25" s="29"/>
    </row>
    <row r="26" spans="1:14" x14ac:dyDescent="0.3">
      <c r="A26" s="50">
        <v>2018</v>
      </c>
      <c r="B26" s="41">
        <v>67996938</v>
      </c>
      <c r="C26" s="41">
        <v>548821</v>
      </c>
      <c r="D26" s="39">
        <v>0</v>
      </c>
      <c r="E26" s="39">
        <v>308745933</v>
      </c>
      <c r="F26" s="34">
        <f t="shared" si="0"/>
        <v>0</v>
      </c>
      <c r="G26" s="31">
        <f t="shared" si="1"/>
        <v>0</v>
      </c>
      <c r="I26" s="9">
        <v>2018</v>
      </c>
      <c r="J26" s="35"/>
      <c r="K26" s="30">
        <f t="shared" si="2"/>
        <v>0</v>
      </c>
      <c r="M26" s="29"/>
      <c r="N26" s="29"/>
    </row>
    <row r="27" spans="1:14" x14ac:dyDescent="0.3">
      <c r="A27" s="50">
        <v>2019</v>
      </c>
      <c r="B27" s="41">
        <v>47246676</v>
      </c>
      <c r="C27" s="41">
        <v>5256462</v>
      </c>
      <c r="D27" s="39">
        <v>0</v>
      </c>
      <c r="E27" s="39">
        <v>313060715</v>
      </c>
      <c r="F27" s="34">
        <f t="shared" si="0"/>
        <v>0</v>
      </c>
      <c r="G27" s="31">
        <f t="shared" si="1"/>
        <v>0</v>
      </c>
      <c r="I27" s="9">
        <v>2019</v>
      </c>
      <c r="J27" s="35"/>
      <c r="K27" s="30">
        <f t="shared" si="2"/>
        <v>0</v>
      </c>
      <c r="M27" s="29"/>
      <c r="N27" s="29"/>
    </row>
    <row r="28" spans="1:14" x14ac:dyDescent="0.3">
      <c r="A28" s="50">
        <v>2020</v>
      </c>
      <c r="B28" s="41">
        <v>155714191</v>
      </c>
      <c r="C28" s="41">
        <v>927754</v>
      </c>
      <c r="D28" s="39">
        <v>0</v>
      </c>
      <c r="E28" s="39">
        <v>304315150</v>
      </c>
      <c r="F28" s="34">
        <f t="shared" si="0"/>
        <v>0</v>
      </c>
      <c r="G28" s="31">
        <f t="shared" ref="G28" si="3">(F28/E28)*(B28+C28+D28)</f>
        <v>0</v>
      </c>
      <c r="I28" s="9">
        <v>2020</v>
      </c>
      <c r="J28" s="35"/>
      <c r="K28" s="30">
        <f t="shared" si="2"/>
        <v>0</v>
      </c>
      <c r="M28" s="29"/>
      <c r="N28" s="29"/>
    </row>
    <row r="29" spans="1:14" x14ac:dyDescent="0.3">
      <c r="A29" s="50">
        <v>2021</v>
      </c>
      <c r="B29" s="41">
        <v>-85721312</v>
      </c>
      <c r="C29" s="41">
        <v>1124730</v>
      </c>
      <c r="D29" s="39">
        <v>0</v>
      </c>
      <c r="E29" s="39">
        <v>305522979</v>
      </c>
      <c r="F29" s="34">
        <f t="shared" si="0"/>
        <v>0</v>
      </c>
      <c r="G29" s="31">
        <f>(F29/E29)*(B29+C29+D29)</f>
        <v>0</v>
      </c>
      <c r="I29" s="9">
        <v>2021</v>
      </c>
      <c r="J29" s="35"/>
      <c r="K29" s="30">
        <f t="shared" si="2"/>
        <v>0</v>
      </c>
      <c r="M29" s="29"/>
      <c r="N29" s="29"/>
    </row>
    <row r="30" spans="1:14" x14ac:dyDescent="0.3">
      <c r="A30" s="50">
        <v>2022</v>
      </c>
      <c r="B30" s="41">
        <v>58078890</v>
      </c>
      <c r="C30" s="41">
        <v>5066476</v>
      </c>
      <c r="D30" s="39">
        <v>0</v>
      </c>
      <c r="E30" s="39">
        <v>278719055</v>
      </c>
      <c r="F30" s="34">
        <f t="shared" ref="F30:F31" si="4">K30</f>
        <v>0</v>
      </c>
      <c r="G30" s="31">
        <f t="shared" ref="G30" si="5">(F30/E30)*(B30+C30+D30)</f>
        <v>0</v>
      </c>
      <c r="I30" s="9">
        <v>2022</v>
      </c>
      <c r="J30" s="35"/>
      <c r="K30" s="30">
        <f t="shared" si="2"/>
        <v>0</v>
      </c>
      <c r="M30" s="29"/>
      <c r="N30" s="29"/>
    </row>
    <row r="31" spans="1:14" x14ac:dyDescent="0.3">
      <c r="A31" s="50">
        <v>2023</v>
      </c>
      <c r="B31" s="41">
        <v>-165256244</v>
      </c>
      <c r="C31" s="41">
        <v>11804758.83</v>
      </c>
      <c r="D31" s="39">
        <v>37543718</v>
      </c>
      <c r="E31" s="39">
        <v>274496456</v>
      </c>
      <c r="F31" s="34">
        <f t="shared" si="4"/>
        <v>0</v>
      </c>
      <c r="G31" s="31">
        <f>(F31/E31)*(B31+C31+D31)</f>
        <v>0</v>
      </c>
      <c r="I31" s="9">
        <v>2023</v>
      </c>
      <c r="J31" s="35"/>
      <c r="K31" s="30">
        <f t="shared" si="2"/>
        <v>0</v>
      </c>
      <c r="M31" s="29"/>
      <c r="N31" s="29"/>
    </row>
    <row r="32" spans="1:14" x14ac:dyDescent="0.3">
      <c r="B32" s="11"/>
      <c r="C32" s="11"/>
      <c r="G32" s="13"/>
      <c r="I32" s="15"/>
      <c r="J32" s="16"/>
      <c r="K32" s="17"/>
      <c r="M32" s="29"/>
      <c r="N32" s="29"/>
    </row>
    <row r="33" spans="1:14" ht="14.5" thickBot="1" x14ac:dyDescent="0.35">
      <c r="A33" s="8"/>
      <c r="B33" s="2"/>
      <c r="C33" s="2"/>
      <c r="E33" s="55" t="s">
        <v>17</v>
      </c>
      <c r="F33" s="55"/>
      <c r="G33" s="55"/>
      <c r="I33" s="15"/>
      <c r="J33" s="16"/>
      <c r="K33" s="17"/>
      <c r="N33" s="29"/>
    </row>
    <row r="34" spans="1:14" ht="13.5" thickBot="1" x14ac:dyDescent="0.35">
      <c r="B34" s="2"/>
      <c r="C34" s="2"/>
      <c r="I34" s="19"/>
      <c r="J34" s="20"/>
      <c r="K34" s="21"/>
    </row>
    <row r="35" spans="1:14" x14ac:dyDescent="0.3">
      <c r="B35" s="2"/>
      <c r="C35" s="2"/>
      <c r="E35" s="14" t="s">
        <v>11</v>
      </c>
      <c r="F35" s="14"/>
      <c r="G35" s="31">
        <f>SUM(G12:G31)</f>
        <v>0</v>
      </c>
    </row>
    <row r="36" spans="1:14" x14ac:dyDescent="0.3">
      <c r="B36" s="2"/>
      <c r="C36" s="2"/>
      <c r="E36" s="14" t="s">
        <v>12</v>
      </c>
      <c r="F36" s="14"/>
      <c r="G36" s="31">
        <v>50000</v>
      </c>
    </row>
    <row r="37" spans="1:14" x14ac:dyDescent="0.3">
      <c r="B37" s="11"/>
      <c r="C37" s="11"/>
      <c r="E37" s="18" t="s">
        <v>9</v>
      </c>
      <c r="F37" s="18"/>
      <c r="G37" s="31">
        <f>ROUND(MAX(MIN(100000+G36-G35,G35,G36),0),0)</f>
        <v>0</v>
      </c>
    </row>
    <row r="38" spans="1:14" ht="14" x14ac:dyDescent="0.3">
      <c r="E38" s="26" t="s">
        <v>10</v>
      </c>
      <c r="F38" s="26"/>
      <c r="G38" s="32">
        <f>MAX(G35-G37,0)</f>
        <v>0</v>
      </c>
    </row>
    <row r="39" spans="1:14" x14ac:dyDescent="0.3">
      <c r="G39" s="12"/>
    </row>
    <row r="41" spans="1:14" x14ac:dyDescent="0.3">
      <c r="A41" s="27" t="s">
        <v>18</v>
      </c>
      <c r="B41" s="28" t="s">
        <v>26</v>
      </c>
    </row>
    <row r="42" spans="1:14" x14ac:dyDescent="0.3">
      <c r="B42" s="28" t="s">
        <v>25</v>
      </c>
    </row>
  </sheetData>
  <sheetProtection algorithmName="SHA-512" hashValue="DnKws/A+dNEd6DhMV0mpUUG2MzPvd1D2gGmD4rkpJZK0ymD0OXScnC4QxhZn+ZmSB6owap2jMCQAjY2nZchCRw==" saltValue="gIEIoI1sMeTGkbsC1tXPkg==" spinCount="100000" sheet="1" objects="1" scenarios="1" formatColumns="0"/>
  <protectedRanges>
    <protectedRange sqref="C5" name="Employer Number"/>
    <protectedRange sqref="C4" name="Employer"/>
    <protectedRange sqref="J8:J31" name="Contributions"/>
  </protectedRanges>
  <mergeCells count="3">
    <mergeCell ref="I6:K6"/>
    <mergeCell ref="E33:G33"/>
    <mergeCell ref="I5:K5"/>
  </mergeCells>
  <phoneticPr fontId="4" type="noConversion"/>
  <pageMargins left="0.75" right="0.75" top="1" bottom="1" header="0.5" footer="0.5"/>
  <pageSetup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Company>SEIU_Benifits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</dc:creator>
  <cp:lastModifiedBy>Wallace, John</cp:lastModifiedBy>
  <cp:lastPrinted>2019-03-07T22:42:21Z</cp:lastPrinted>
  <dcterms:created xsi:type="dcterms:W3CDTF">2004-03-19T14:42:17Z</dcterms:created>
  <dcterms:modified xsi:type="dcterms:W3CDTF">2024-12-20T18:56:02Z</dcterms:modified>
</cp:coreProperties>
</file>